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форма" sheetId="1" r:id="rId1"/>
    <sheet name="образец заполнения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G21" s="1"/>
  <c r="H26"/>
  <c r="F26" s="1"/>
  <c r="G26" s="1"/>
  <c r="F27"/>
  <c r="G27" s="1"/>
  <c r="F24"/>
  <c r="G24" s="1"/>
  <c r="F23"/>
  <c r="G23" s="1"/>
  <c r="F19" l="1"/>
  <c r="G19" s="1"/>
  <c r="F18"/>
  <c r="G18" s="1"/>
  <c r="H16"/>
  <c r="H28" s="1"/>
  <c r="F15"/>
  <c r="G15" s="1"/>
  <c r="F14"/>
  <c r="G14" s="1"/>
  <c r="F13"/>
  <c r="G13" s="1"/>
  <c r="F12"/>
  <c r="G12" s="1"/>
  <c r="F11"/>
  <c r="G11" s="1"/>
  <c r="F10"/>
  <c r="F8"/>
  <c r="G8" s="1"/>
  <c r="A8"/>
  <c r="A9" s="1"/>
  <c r="F7"/>
  <c r="G10" l="1"/>
  <c r="G7"/>
  <c r="F16"/>
  <c r="H10" i="1"/>
  <c r="G16" i="2" l="1"/>
  <c r="F9" i="1"/>
  <c r="G9" s="1"/>
  <c r="F7"/>
  <c r="G7" s="1"/>
  <c r="A8"/>
  <c r="A9" s="1"/>
  <c r="F8" l="1"/>
  <c r="F10" s="1"/>
  <c r="G8" l="1"/>
  <c r="G10" s="1"/>
  <c r="F25" i="2"/>
  <c r="G25" l="1"/>
  <c r="G28" s="1"/>
  <c r="F28"/>
</calcChain>
</file>

<file path=xl/sharedStrings.xml><?xml version="1.0" encoding="utf-8"?>
<sst xmlns="http://schemas.openxmlformats.org/spreadsheetml/2006/main" count="96" uniqueCount="55">
  <si>
    <t xml:space="preserve">АКТ
сдачи-приемки выполненных работ (оказанных услуг) </t>
  </si>
  <si>
    <t>г. Москва</t>
  </si>
  <si>
    <t>№ п/п</t>
  </si>
  <si>
    <t>Ед. изм.</t>
  </si>
  <si>
    <t>Кол-во</t>
  </si>
  <si>
    <t>Цена</t>
  </si>
  <si>
    <t>Сумма без НДС (руб.)</t>
  </si>
  <si>
    <t>Сумма, в т.ч. НДС 20% (руб.)</t>
  </si>
  <si>
    <t>Наименование работ (услуг)</t>
  </si>
  <si>
    <t>НДС 20%  (руб.) </t>
  </si>
  <si>
    <t>Проезд иногородних судей</t>
  </si>
  <si>
    <t>чел</t>
  </si>
  <si>
    <t>Проживание иногородних судей</t>
  </si>
  <si>
    <t>чел/сут</t>
  </si>
  <si>
    <t>10*5</t>
  </si>
  <si>
    <t>ИТОГО:</t>
  </si>
  <si>
    <t>чел/дн</t>
  </si>
  <si>
    <t>1*4</t>
  </si>
  <si>
    <t>Работа спортивных судей:</t>
  </si>
  <si>
    <t>Заместитель главного спортивного судьи (ВК)</t>
  </si>
  <si>
    <t>Заместитель главного секретаря (ВК)</t>
  </si>
  <si>
    <t>9*4</t>
  </si>
  <si>
    <t>7*4</t>
  </si>
  <si>
    <t>Начисление 27,1%</t>
  </si>
  <si>
    <t>Подписи сторон</t>
  </si>
  <si>
    <r>
      <t xml:space="preserve">Представитель </t>
    </r>
    <r>
      <rPr>
        <b/>
        <sz val="12"/>
        <color theme="1"/>
        <rFont val="Times New Roman"/>
        <family val="1"/>
        <charset val="204"/>
      </rPr>
      <t>ЗАКАЗЧИКА</t>
    </r>
  </si>
  <si>
    <t>М.П.</t>
  </si>
  <si>
    <r>
      <t xml:space="preserve">Представитель </t>
    </r>
    <r>
      <rPr>
        <b/>
        <sz val="12"/>
        <color theme="1"/>
        <rFont val="Times New Roman"/>
        <family val="1"/>
        <charset val="204"/>
      </rPr>
      <t>ИСПОЛНИТЕЛЯ</t>
    </r>
  </si>
  <si>
    <t>/___________________/</t>
  </si>
  <si>
    <t>Предоставление объектов спорта:</t>
  </si>
  <si>
    <t>шт/дн/час</t>
  </si>
  <si>
    <t>1*4*6</t>
  </si>
  <si>
    <t>1*2*2</t>
  </si>
  <si>
    <t>Спортивный судья (ВК)</t>
  </si>
  <si>
    <t>Спортивный судья (1К)</t>
  </si>
  <si>
    <t xml:space="preserve">Автобус повышенной комфортности до 60 посадочных мест </t>
  </si>
  <si>
    <t>Микроавтобус (пассажирский) от 8 до 20 посадочных мест</t>
  </si>
  <si>
    <t>Информационно-техническое обеспечение</t>
  </si>
  <si>
    <t>услуга</t>
  </si>
  <si>
    <t>Обеспечение безопасности</t>
  </si>
  <si>
    <t>5*5</t>
  </si>
  <si>
    <t>Аккредитация участников</t>
  </si>
  <si>
    <t>Зимние виды спорта (спортивные дисциплины)</t>
  </si>
  <si>
    <t>шт/дн</t>
  </si>
  <si>
    <t>1*3</t>
  </si>
  <si>
    <t>Подготовка мест проведения:</t>
  </si>
  <si>
    <t>Обеспечение транспортными средствами:</t>
  </si>
  <si>
    <t>Объект спорта открытого типа для проведения физкультурных и спортивных мероприятий по видам спорта</t>
  </si>
  <si>
    <t>Главный спортивный судья (ВК)</t>
  </si>
  <si>
    <t>Главный спортивный судья-секретарь (ВК)</t>
  </si>
  <si>
    <t>на общую сумму ______________________________________ (        ) рублей ___ копеек, в том числе НДС (20%) в размере ___________________________ (              ) рублей ___ копеек.</t>
  </si>
  <si>
    <t>"___" ____________ 2023 г.</t>
  </si>
  <si>
    <t>"___"  ____________________ 2023 г.</t>
  </si>
  <si>
    <r>
      <t xml:space="preserve">     Ассоциация организаторов культурно-массовых и спортивно-зрелищных мероприятий «Новая Лига» (Ассоциация «Новая Лига»), именуемое в дальнейшем </t>
    </r>
    <r>
      <rPr>
        <b/>
        <sz val="12"/>
        <color theme="1"/>
        <rFont val="Times New Roman"/>
        <family val="1"/>
        <charset val="204"/>
      </rPr>
      <t>«Заказчик»</t>
    </r>
    <r>
      <rPr>
        <sz val="12"/>
        <color theme="1"/>
        <rFont val="Times New Roman"/>
        <family val="1"/>
        <charset val="204"/>
      </rPr>
      <t xml:space="preserve">, в лице Финансового директора  Кудряшовой Елены Николаевны, действующей на основании доверенности № 1 от 16.08.2022 г. и Контракта от «26» декабря 2022 г. № 0373100042422000064_ОК, заключенного между  Ассоциацией «Новая Лига» и ФГБУ ФЦПСР, с одной стороны, и _________________________, именуемое(ый) в дальнейшем </t>
    </r>
    <r>
      <rPr>
        <b/>
        <sz val="12"/>
        <color theme="1"/>
        <rFont val="Times New Roman"/>
        <family val="1"/>
        <charset val="204"/>
      </rPr>
      <t>«Исполнитель»</t>
    </r>
    <r>
      <rPr>
        <sz val="12"/>
        <color theme="1"/>
        <rFont val="Times New Roman"/>
        <family val="1"/>
        <charset val="204"/>
      </rPr>
      <t>, в лице ________________________________________, действующего на основании _____________________________, с другой стороны, составили настоящий акт в том, что Исполнитель выполнил и сдал, а Заказчик принял следующие работы (услуги) по организации и проведению мероприятия согласно утвержденной ФГБУ ФЦПСР сметы № _____________, № ЕКП______:</t>
    </r>
  </si>
  <si>
    <t>/Е.Н. Кудряшова/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</si>
</sst>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1" fillId="0" borderId="0" xfId="0" applyFont="1" applyAlignment="1">
      <alignment horizontal="justify" vertical="top" wrapText="1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zoomScaleNormal="100" zoomScaleSheetLayoutView="100" workbookViewId="0">
      <selection activeCell="O6" sqref="O6"/>
    </sheetView>
  </sheetViews>
  <sheetFormatPr defaultRowHeight="15.75"/>
  <cols>
    <col min="1" max="1" width="4.5703125" style="1" customWidth="1"/>
    <col min="2" max="2" width="27.28515625" style="1" customWidth="1"/>
    <col min="3" max="3" width="9.85546875" style="1" customWidth="1"/>
    <col min="4" max="4" width="10.140625" style="1" customWidth="1"/>
    <col min="5" max="5" width="10.28515625" style="1" customWidth="1"/>
    <col min="6" max="6" width="13.28515625" style="1" customWidth="1"/>
    <col min="7" max="7" width="11.28515625" style="1" bestFit="1" customWidth="1"/>
    <col min="8" max="8" width="13.140625" style="1" customWidth="1"/>
    <col min="9" max="16384" width="9.140625" style="1"/>
  </cols>
  <sheetData>
    <row r="1" spans="1:8" ht="31.5" customHeight="1">
      <c r="A1" s="29" t="s">
        <v>0</v>
      </c>
      <c r="B1" s="30"/>
      <c r="C1" s="30"/>
      <c r="D1" s="30"/>
      <c r="E1" s="30"/>
      <c r="F1" s="30"/>
      <c r="G1" s="30"/>
      <c r="H1" s="30"/>
    </row>
    <row r="3" spans="1:8">
      <c r="A3" s="31" t="s">
        <v>1</v>
      </c>
      <c r="B3" s="31"/>
      <c r="F3" s="33" t="s">
        <v>51</v>
      </c>
      <c r="G3" s="33"/>
      <c r="H3" s="33"/>
    </row>
    <row r="5" spans="1:8" ht="176.25" customHeight="1">
      <c r="A5" s="36" t="s">
        <v>53</v>
      </c>
      <c r="B5" s="36"/>
      <c r="C5" s="36"/>
      <c r="D5" s="36"/>
      <c r="E5" s="36"/>
      <c r="F5" s="36"/>
      <c r="G5" s="36"/>
      <c r="H5" s="36"/>
    </row>
    <row r="6" spans="1:8" ht="46.5" customHeight="1">
      <c r="A6" s="3" t="s">
        <v>2</v>
      </c>
      <c r="B6" s="3" t="s">
        <v>8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9</v>
      </c>
      <c r="H6" s="3" t="s">
        <v>7</v>
      </c>
    </row>
    <row r="7" spans="1:8">
      <c r="A7" s="10">
        <v>1</v>
      </c>
      <c r="B7" s="11"/>
      <c r="C7" s="16"/>
      <c r="D7" s="16"/>
      <c r="E7" s="17"/>
      <c r="F7" s="17">
        <f>H7/1.2</f>
        <v>0</v>
      </c>
      <c r="G7" s="17">
        <f>H7-F7</f>
        <v>0</v>
      </c>
      <c r="H7" s="17"/>
    </row>
    <row r="8" spans="1:8">
      <c r="A8" s="10">
        <f>A7+1</f>
        <v>2</v>
      </c>
      <c r="B8" s="11"/>
      <c r="C8" s="16"/>
      <c r="D8" s="16"/>
      <c r="E8" s="17"/>
      <c r="F8" s="17">
        <f>H8/1.2</f>
        <v>0</v>
      </c>
      <c r="G8" s="17">
        <f>H8-F8</f>
        <v>0</v>
      </c>
      <c r="H8" s="17"/>
    </row>
    <row r="9" spans="1:8">
      <c r="A9" s="10">
        <f>A8+1</f>
        <v>3</v>
      </c>
      <c r="B9" s="11"/>
      <c r="C9" s="16"/>
      <c r="D9" s="16"/>
      <c r="E9" s="17"/>
      <c r="F9" s="17">
        <f t="shared" ref="F9" si="0">H9/1.2</f>
        <v>0</v>
      </c>
      <c r="G9" s="17">
        <f t="shared" ref="G9" si="1">H9-F9</f>
        <v>0</v>
      </c>
      <c r="H9" s="17"/>
    </row>
    <row r="10" spans="1:8">
      <c r="A10" s="34" t="s">
        <v>15</v>
      </c>
      <c r="B10" s="35"/>
      <c r="C10" s="4"/>
      <c r="D10" s="4"/>
      <c r="E10" s="5"/>
      <c r="F10" s="17">
        <f>SUM(F7:F9)</f>
        <v>0</v>
      </c>
      <c r="G10" s="17">
        <f>SUM(G7:G9)</f>
        <v>0</v>
      </c>
      <c r="H10" s="17">
        <f>SUM(H7:H9)</f>
        <v>0</v>
      </c>
    </row>
    <row r="12" spans="1:8" ht="49.5" customHeight="1">
      <c r="A12" s="36" t="s">
        <v>50</v>
      </c>
      <c r="B12" s="36"/>
      <c r="C12" s="36"/>
      <c r="D12" s="36"/>
      <c r="E12" s="36"/>
      <c r="F12" s="36"/>
      <c r="G12" s="36"/>
      <c r="H12" s="36"/>
    </row>
    <row r="13" spans="1:8">
      <c r="A13" s="30" t="s">
        <v>24</v>
      </c>
      <c r="B13" s="30"/>
      <c r="C13" s="30"/>
      <c r="D13" s="30"/>
      <c r="E13" s="30"/>
      <c r="F13" s="30"/>
      <c r="G13" s="30"/>
      <c r="H13" s="30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31" t="s">
        <v>25</v>
      </c>
      <c r="B15" s="31"/>
      <c r="C15" s="2"/>
      <c r="D15" s="2"/>
      <c r="E15" s="31" t="s">
        <v>27</v>
      </c>
      <c r="F15" s="31"/>
      <c r="G15" s="31"/>
      <c r="H15" s="31"/>
    </row>
    <row r="16" spans="1:8">
      <c r="A16" s="28"/>
      <c r="B16" s="28"/>
      <c r="C16" s="27"/>
      <c r="D16" s="27"/>
      <c r="E16" s="28"/>
      <c r="F16" s="28"/>
      <c r="G16" s="28"/>
      <c r="H16" s="28"/>
    </row>
    <row r="17" spans="1:8">
      <c r="A17" s="7"/>
      <c r="B17" s="7"/>
      <c r="C17" s="1" t="s">
        <v>54</v>
      </c>
      <c r="E17" s="37"/>
      <c r="F17" s="37"/>
      <c r="G17" s="1" t="s">
        <v>28</v>
      </c>
    </row>
    <row r="18" spans="1:8">
      <c r="A18" s="32" t="s">
        <v>26</v>
      </c>
      <c r="B18" s="32"/>
      <c r="E18" s="32" t="s">
        <v>26</v>
      </c>
      <c r="F18" s="32"/>
    </row>
    <row r="19" spans="1:8">
      <c r="A19" s="31" t="s">
        <v>52</v>
      </c>
      <c r="B19" s="31"/>
      <c r="C19" s="31"/>
      <c r="E19" s="31" t="s">
        <v>52</v>
      </c>
      <c r="F19" s="31"/>
      <c r="G19" s="31"/>
      <c r="H19" s="31"/>
    </row>
  </sheetData>
  <mergeCells count="14">
    <mergeCell ref="A19:C19"/>
    <mergeCell ref="E18:F18"/>
    <mergeCell ref="E15:H15"/>
    <mergeCell ref="E19:H19"/>
    <mergeCell ref="E17:F17"/>
    <mergeCell ref="A1:H1"/>
    <mergeCell ref="A3:B3"/>
    <mergeCell ref="A13:H13"/>
    <mergeCell ref="A15:B15"/>
    <mergeCell ref="A18:B18"/>
    <mergeCell ref="F3:H3"/>
    <mergeCell ref="A10:B10"/>
    <mergeCell ref="A12:H12"/>
    <mergeCell ref="A5:H5"/>
  </mergeCells>
  <pageMargins left="0.78740157480314965" right="0.39370078740157483" top="0.78740157480314965" bottom="0.78740157480314965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zoomScaleSheetLayoutView="100" workbookViewId="0">
      <selection activeCell="P35" sqref="P35"/>
    </sheetView>
  </sheetViews>
  <sheetFormatPr defaultRowHeight="15.75"/>
  <cols>
    <col min="1" max="1" width="4.5703125" style="1" customWidth="1"/>
    <col min="2" max="2" width="28" style="1" customWidth="1"/>
    <col min="3" max="3" width="11" style="1" customWidth="1"/>
    <col min="4" max="4" width="10.140625" style="1" customWidth="1"/>
    <col min="5" max="5" width="11.28515625" style="1" customWidth="1"/>
    <col min="6" max="6" width="13.28515625" style="1" customWidth="1"/>
    <col min="7" max="8" width="12.140625" style="1" customWidth="1"/>
    <col min="9" max="16384" width="9.140625" style="1"/>
  </cols>
  <sheetData>
    <row r="1" spans="1:8" ht="31.5" customHeight="1">
      <c r="A1" s="29" t="s">
        <v>0</v>
      </c>
      <c r="B1" s="30"/>
      <c r="C1" s="30"/>
      <c r="D1" s="30"/>
      <c r="E1" s="30"/>
      <c r="F1" s="30"/>
      <c r="G1" s="30"/>
      <c r="H1" s="30"/>
    </row>
    <row r="3" spans="1:8">
      <c r="A3" s="31" t="s">
        <v>1</v>
      </c>
      <c r="B3" s="31"/>
      <c r="F3" s="33" t="s">
        <v>51</v>
      </c>
      <c r="G3" s="33"/>
      <c r="H3" s="33"/>
    </row>
    <row r="5" spans="1:8" ht="162.75" customHeight="1">
      <c r="A5" s="36" t="s">
        <v>53</v>
      </c>
      <c r="B5" s="36"/>
      <c r="C5" s="36"/>
      <c r="D5" s="36"/>
      <c r="E5" s="36"/>
      <c r="F5" s="36"/>
      <c r="G5" s="36"/>
      <c r="H5" s="36"/>
    </row>
    <row r="6" spans="1:8" ht="46.5" customHeight="1">
      <c r="A6" s="3" t="s">
        <v>2</v>
      </c>
      <c r="B6" s="3" t="s">
        <v>8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9</v>
      </c>
      <c r="H6" s="3" t="s">
        <v>7</v>
      </c>
    </row>
    <row r="7" spans="1:8">
      <c r="A7" s="10">
        <v>1</v>
      </c>
      <c r="B7" s="11" t="s">
        <v>10</v>
      </c>
      <c r="C7" s="16" t="s">
        <v>11</v>
      </c>
      <c r="D7" s="16">
        <v>10</v>
      </c>
      <c r="E7" s="17"/>
      <c r="F7" s="17">
        <f>H7/1.2</f>
        <v>82292.075000000012</v>
      </c>
      <c r="G7" s="17">
        <f>H7-F7</f>
        <v>16458.414999999994</v>
      </c>
      <c r="H7" s="17">
        <v>98750.49</v>
      </c>
    </row>
    <row r="8" spans="1:8" ht="31.5">
      <c r="A8" s="9">
        <f>A7+1</f>
        <v>2</v>
      </c>
      <c r="B8" s="11" t="s">
        <v>12</v>
      </c>
      <c r="C8" s="16" t="s">
        <v>13</v>
      </c>
      <c r="D8" s="16" t="s">
        <v>14</v>
      </c>
      <c r="E8" s="17">
        <v>1000</v>
      </c>
      <c r="F8" s="17">
        <f>H8/1.2</f>
        <v>41666.666666666672</v>
      </c>
      <c r="G8" s="17">
        <f>H8-F8</f>
        <v>8333.3333333333285</v>
      </c>
      <c r="H8" s="17">
        <v>50000</v>
      </c>
    </row>
    <row r="9" spans="1:8" ht="18.75" customHeight="1">
      <c r="A9" s="9">
        <f>A8+1</f>
        <v>3</v>
      </c>
      <c r="B9" s="11" t="s">
        <v>18</v>
      </c>
      <c r="C9" s="16"/>
      <c r="D9" s="16"/>
      <c r="E9" s="17"/>
      <c r="F9" s="17"/>
      <c r="G9" s="17"/>
      <c r="H9" s="17"/>
    </row>
    <row r="10" spans="1:8" ht="31.5">
      <c r="A10" s="25"/>
      <c r="B10" s="11" t="s">
        <v>48</v>
      </c>
      <c r="C10" s="16" t="s">
        <v>16</v>
      </c>
      <c r="D10" s="23" t="s">
        <v>17</v>
      </c>
      <c r="E10" s="17">
        <v>1270</v>
      </c>
      <c r="F10" s="24">
        <f t="shared" ref="F10:F19" si="0">H10/1.2</f>
        <v>4233.3333333333339</v>
      </c>
      <c r="G10" s="17">
        <f t="shared" ref="G10:G19" si="1">H10-F10</f>
        <v>846.66666666666606</v>
      </c>
      <c r="H10" s="17">
        <v>5080</v>
      </c>
    </row>
    <row r="11" spans="1:8" ht="31.5">
      <c r="A11" s="25"/>
      <c r="B11" s="20" t="s">
        <v>49</v>
      </c>
      <c r="C11" s="13" t="s">
        <v>16</v>
      </c>
      <c r="D11" s="13" t="s">
        <v>17</v>
      </c>
      <c r="E11" s="15">
        <v>1140</v>
      </c>
      <c r="F11" s="15">
        <f t="shared" si="0"/>
        <v>3800</v>
      </c>
      <c r="G11" s="15">
        <f t="shared" si="1"/>
        <v>760</v>
      </c>
      <c r="H11" s="15">
        <v>4560</v>
      </c>
    </row>
    <row r="12" spans="1:8" ht="31.5">
      <c r="A12" s="25"/>
      <c r="B12" s="11" t="s">
        <v>19</v>
      </c>
      <c r="C12" s="16" t="s">
        <v>16</v>
      </c>
      <c r="D12" s="16" t="s">
        <v>17</v>
      </c>
      <c r="E12" s="17">
        <v>1080</v>
      </c>
      <c r="F12" s="17">
        <f t="shared" si="0"/>
        <v>3600</v>
      </c>
      <c r="G12" s="17">
        <f t="shared" si="1"/>
        <v>720</v>
      </c>
      <c r="H12" s="17">
        <v>4320</v>
      </c>
    </row>
    <row r="13" spans="1:8" ht="31.5">
      <c r="A13" s="25"/>
      <c r="B13" s="11" t="s">
        <v>20</v>
      </c>
      <c r="C13" s="16" t="s">
        <v>16</v>
      </c>
      <c r="D13" s="16" t="s">
        <v>17</v>
      </c>
      <c r="E13" s="17">
        <v>1080</v>
      </c>
      <c r="F13" s="17">
        <f t="shared" si="0"/>
        <v>3600</v>
      </c>
      <c r="G13" s="17">
        <f t="shared" si="1"/>
        <v>720</v>
      </c>
      <c r="H13" s="17">
        <v>4320</v>
      </c>
    </row>
    <row r="14" spans="1:8">
      <c r="A14" s="25"/>
      <c r="B14" s="11" t="s">
        <v>33</v>
      </c>
      <c r="C14" s="16" t="s">
        <v>16</v>
      </c>
      <c r="D14" s="16" t="s">
        <v>21</v>
      </c>
      <c r="E14" s="17">
        <v>1000</v>
      </c>
      <c r="F14" s="17">
        <f t="shared" si="0"/>
        <v>30000</v>
      </c>
      <c r="G14" s="17">
        <f t="shared" si="1"/>
        <v>6000</v>
      </c>
      <c r="H14" s="17">
        <v>36000</v>
      </c>
    </row>
    <row r="15" spans="1:8">
      <c r="A15" s="25"/>
      <c r="B15" s="22" t="s">
        <v>34</v>
      </c>
      <c r="C15" s="16" t="s">
        <v>16</v>
      </c>
      <c r="D15" s="16" t="s">
        <v>22</v>
      </c>
      <c r="E15" s="17">
        <v>850</v>
      </c>
      <c r="F15" s="17">
        <f t="shared" si="0"/>
        <v>19833.333333333336</v>
      </c>
      <c r="G15" s="17">
        <f t="shared" si="1"/>
        <v>3966.6666666666642</v>
      </c>
      <c r="H15" s="17">
        <v>23800</v>
      </c>
    </row>
    <row r="16" spans="1:8">
      <c r="A16" s="26"/>
      <c r="B16" s="11" t="s">
        <v>23</v>
      </c>
      <c r="C16" s="16"/>
      <c r="D16" s="16"/>
      <c r="E16" s="17"/>
      <c r="F16" s="17">
        <f t="shared" si="0"/>
        <v>17633.066666666669</v>
      </c>
      <c r="G16" s="17">
        <f t="shared" si="1"/>
        <v>3526.613333333331</v>
      </c>
      <c r="H16" s="17">
        <f>SUM(H10:H15)*27.1%</f>
        <v>21159.68</v>
      </c>
    </row>
    <row r="17" spans="1:8" ht="31.5">
      <c r="A17" s="9">
        <v>4</v>
      </c>
      <c r="B17" s="11" t="s">
        <v>29</v>
      </c>
      <c r="C17" s="16"/>
      <c r="D17" s="16"/>
      <c r="E17" s="17"/>
      <c r="F17" s="17"/>
      <c r="G17" s="17"/>
      <c r="H17" s="17"/>
    </row>
    <row r="18" spans="1:8" ht="78.75">
      <c r="A18" s="25"/>
      <c r="B18" s="11" t="s">
        <v>47</v>
      </c>
      <c r="C18" s="23" t="s">
        <v>30</v>
      </c>
      <c r="D18" s="16" t="s">
        <v>31</v>
      </c>
      <c r="E18" s="24">
        <v>3500</v>
      </c>
      <c r="F18" s="17">
        <f t="shared" si="0"/>
        <v>70000</v>
      </c>
      <c r="G18" s="17">
        <f t="shared" si="1"/>
        <v>14000</v>
      </c>
      <c r="H18" s="17">
        <v>84000</v>
      </c>
    </row>
    <row r="19" spans="1:8" ht="78.75">
      <c r="A19" s="26"/>
      <c r="B19" s="20" t="s">
        <v>47</v>
      </c>
      <c r="C19" s="12" t="s">
        <v>30</v>
      </c>
      <c r="D19" s="13" t="s">
        <v>32</v>
      </c>
      <c r="E19" s="14">
        <v>3500</v>
      </c>
      <c r="F19" s="15">
        <f t="shared" si="0"/>
        <v>11666.666666666668</v>
      </c>
      <c r="G19" s="15">
        <f t="shared" si="1"/>
        <v>2333.3333333333321</v>
      </c>
      <c r="H19" s="15">
        <v>14000</v>
      </c>
    </row>
    <row r="20" spans="1:8" ht="31.5">
      <c r="A20" s="9">
        <v>5</v>
      </c>
      <c r="B20" s="21" t="s">
        <v>45</v>
      </c>
      <c r="C20" s="18"/>
      <c r="D20" s="18"/>
      <c r="E20" s="19"/>
      <c r="F20" s="19"/>
      <c r="G20" s="19"/>
      <c r="H20" s="19"/>
    </row>
    <row r="21" spans="1:8" ht="31.5">
      <c r="A21" s="26"/>
      <c r="B21" s="20" t="s">
        <v>42</v>
      </c>
      <c r="C21" s="12" t="s">
        <v>43</v>
      </c>
      <c r="D21" s="13" t="s">
        <v>44</v>
      </c>
      <c r="E21" s="14">
        <v>45000</v>
      </c>
      <c r="F21" s="15">
        <f t="shared" ref="F21" si="2">H21/1.2</f>
        <v>112500</v>
      </c>
      <c r="G21" s="15">
        <f t="shared" ref="G21" si="3">H21-F21</f>
        <v>22500</v>
      </c>
      <c r="H21" s="15">
        <v>135000</v>
      </c>
    </row>
    <row r="22" spans="1:8" ht="47.25">
      <c r="A22" s="9">
        <v>6</v>
      </c>
      <c r="B22" s="11" t="s">
        <v>46</v>
      </c>
      <c r="C22" s="16"/>
      <c r="D22" s="16"/>
      <c r="E22" s="17"/>
      <c r="F22" s="17"/>
      <c r="G22" s="17"/>
      <c r="H22" s="17"/>
    </row>
    <row r="23" spans="1:8" ht="47.25">
      <c r="A23" s="25"/>
      <c r="B23" s="11" t="s">
        <v>35</v>
      </c>
      <c r="C23" s="23" t="s">
        <v>30</v>
      </c>
      <c r="D23" s="16" t="s">
        <v>31</v>
      </c>
      <c r="E23" s="24">
        <v>2200</v>
      </c>
      <c r="F23" s="17">
        <f t="shared" ref="F23:F24" si="4">H23/1.2</f>
        <v>44000</v>
      </c>
      <c r="G23" s="17">
        <f t="shared" ref="G23:G24" si="5">H23-F23</f>
        <v>8800</v>
      </c>
      <c r="H23" s="17">
        <v>52800</v>
      </c>
    </row>
    <row r="24" spans="1:8" ht="47.25">
      <c r="A24" s="26"/>
      <c r="B24" s="20" t="s">
        <v>36</v>
      </c>
      <c r="C24" s="12" t="s">
        <v>30</v>
      </c>
      <c r="D24" s="13" t="s">
        <v>32</v>
      </c>
      <c r="E24" s="14">
        <v>1300</v>
      </c>
      <c r="F24" s="15">
        <f t="shared" si="4"/>
        <v>4333.3333333333339</v>
      </c>
      <c r="G24" s="15">
        <f t="shared" si="5"/>
        <v>866.66666666666606</v>
      </c>
      <c r="H24" s="15">
        <v>5200</v>
      </c>
    </row>
    <row r="25" spans="1:8" ht="31.5">
      <c r="A25" s="9">
        <v>7</v>
      </c>
      <c r="B25" s="11" t="s">
        <v>37</v>
      </c>
      <c r="C25" s="16" t="s">
        <v>38</v>
      </c>
      <c r="D25" s="16"/>
      <c r="E25" s="17"/>
      <c r="F25" s="17">
        <f>H25/1.2</f>
        <v>41666.666666666672</v>
      </c>
      <c r="G25" s="17">
        <f>H25-F25</f>
        <v>8333.3333333333285</v>
      </c>
      <c r="H25" s="17">
        <v>50000</v>
      </c>
    </row>
    <row r="26" spans="1:8" ht="17.25" customHeight="1">
      <c r="A26" s="8">
        <v>8</v>
      </c>
      <c r="B26" s="11" t="s">
        <v>41</v>
      </c>
      <c r="C26" s="16" t="s">
        <v>11</v>
      </c>
      <c r="D26" s="16">
        <v>5</v>
      </c>
      <c r="E26" s="17">
        <v>350</v>
      </c>
      <c r="F26" s="17">
        <f>H26/1.2</f>
        <v>1458.3333333333335</v>
      </c>
      <c r="G26" s="17">
        <f>H26-F26</f>
        <v>291.66666666666652</v>
      </c>
      <c r="H26" s="17">
        <f>E26*D26</f>
        <v>1750</v>
      </c>
    </row>
    <row r="27" spans="1:8" ht="31.5">
      <c r="A27" s="10">
        <v>9</v>
      </c>
      <c r="B27" s="11" t="s">
        <v>39</v>
      </c>
      <c r="C27" s="16" t="s">
        <v>16</v>
      </c>
      <c r="D27" s="16" t="s">
        <v>40</v>
      </c>
      <c r="E27" s="17">
        <v>500</v>
      </c>
      <c r="F27" s="17">
        <f>H27/1.2</f>
        <v>10416.666666666668</v>
      </c>
      <c r="G27" s="17">
        <f>H27-F27</f>
        <v>2083.3333333333321</v>
      </c>
      <c r="H27" s="17">
        <v>12500</v>
      </c>
    </row>
    <row r="28" spans="1:8">
      <c r="A28" s="34" t="s">
        <v>15</v>
      </c>
      <c r="B28" s="35"/>
      <c r="C28" s="4"/>
      <c r="D28" s="4"/>
      <c r="E28" s="5"/>
      <c r="F28" s="5">
        <f>SUM(F7:F27)</f>
        <v>502700.14166666672</v>
      </c>
      <c r="G28" s="5">
        <f>SUM(G7:G27)</f>
        <v>100540.02833333331</v>
      </c>
      <c r="H28" s="5">
        <f>SUM(H7:H27)</f>
        <v>603240.16999999993</v>
      </c>
    </row>
    <row r="30" spans="1:8" ht="49.5" customHeight="1">
      <c r="A30" s="36" t="s">
        <v>50</v>
      </c>
      <c r="B30" s="36"/>
      <c r="C30" s="36"/>
      <c r="D30" s="36"/>
      <c r="E30" s="36"/>
      <c r="F30" s="36"/>
      <c r="G30" s="36"/>
      <c r="H30" s="36"/>
    </row>
    <row r="32" spans="1:8">
      <c r="A32" s="30" t="s">
        <v>24</v>
      </c>
      <c r="B32" s="30"/>
      <c r="C32" s="30"/>
      <c r="D32" s="30"/>
      <c r="E32" s="30"/>
      <c r="F32" s="30"/>
      <c r="G32" s="30"/>
      <c r="H32" s="30"/>
    </row>
    <row r="33" spans="1:8">
      <c r="A33" s="6"/>
      <c r="B33" s="6"/>
      <c r="C33" s="6"/>
      <c r="D33" s="6"/>
      <c r="E33" s="6"/>
      <c r="F33" s="6"/>
      <c r="G33" s="6"/>
      <c r="H33" s="6"/>
    </row>
    <row r="34" spans="1:8">
      <c r="A34" s="31" t="s">
        <v>25</v>
      </c>
      <c r="B34" s="31"/>
      <c r="C34" s="6"/>
      <c r="D34" s="6"/>
      <c r="E34" s="31" t="s">
        <v>27</v>
      </c>
      <c r="F34" s="31"/>
      <c r="G34" s="31"/>
      <c r="H34" s="31"/>
    </row>
    <row r="35" spans="1:8">
      <c r="A35" s="7"/>
      <c r="B35" s="7"/>
      <c r="C35" s="1" t="s">
        <v>54</v>
      </c>
      <c r="E35" s="37"/>
      <c r="F35" s="37"/>
      <c r="G35" s="1" t="s">
        <v>28</v>
      </c>
    </row>
    <row r="36" spans="1:8">
      <c r="A36" s="32" t="s">
        <v>26</v>
      </c>
      <c r="B36" s="32"/>
      <c r="E36" s="32" t="s">
        <v>26</v>
      </c>
      <c r="F36" s="32"/>
    </row>
    <row r="37" spans="1:8">
      <c r="A37" s="31" t="s">
        <v>52</v>
      </c>
      <c r="B37" s="31"/>
      <c r="C37" s="31"/>
      <c r="E37" s="31" t="s">
        <v>52</v>
      </c>
      <c r="F37" s="31"/>
      <c r="G37" s="31"/>
      <c r="H37" s="31"/>
    </row>
  </sheetData>
  <mergeCells count="14">
    <mergeCell ref="A30:H30"/>
    <mergeCell ref="A1:H1"/>
    <mergeCell ref="A3:B3"/>
    <mergeCell ref="F3:H3"/>
    <mergeCell ref="A5:H5"/>
    <mergeCell ref="A28:B28"/>
    <mergeCell ref="A37:C37"/>
    <mergeCell ref="E37:H37"/>
    <mergeCell ref="A32:H32"/>
    <mergeCell ref="A34:B34"/>
    <mergeCell ref="E34:H34"/>
    <mergeCell ref="E35:F35"/>
    <mergeCell ref="A36:B36"/>
    <mergeCell ref="E36:F36"/>
  </mergeCells>
  <pageMargins left="0.78740157480314965" right="0.39370078740157483" top="0.78740157480314965" bottom="0.78740157480314965" header="0" footer="0"/>
  <pageSetup paperSize="9" scale="88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образец заполнения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Епихина Екатерина Михайловна</dc:creator>
  <cp:lastModifiedBy>Buh7</cp:lastModifiedBy>
  <cp:lastPrinted>2022-01-31T12:11:28Z</cp:lastPrinted>
  <dcterms:created xsi:type="dcterms:W3CDTF">2022-01-20T06:41:26Z</dcterms:created>
  <dcterms:modified xsi:type="dcterms:W3CDTF">2023-01-11T14:01:46Z</dcterms:modified>
</cp:coreProperties>
</file>